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30540" windowHeight="13935"/>
  </bookViews>
  <sheets>
    <sheet name="Primary Setup" sheetId="1" r:id="rId1"/>
    <sheet name="Fit Data" sheetId="2" r:id="rId2"/>
    <sheet name="Sheet3" sheetId="3" r:id="rId3"/>
  </sheets>
  <definedNames>
    <definedName name="_xlnm._FilterDatabase" localSheetId="1" hidden="1">'Fit Data'!$B$3:$B$29</definedName>
  </definedNames>
  <calcPr calcId="125725"/>
</workbook>
</file>

<file path=xl/calcChain.xml><?xml version="1.0" encoding="utf-8"?>
<calcChain xmlns="http://schemas.openxmlformats.org/spreadsheetml/2006/main">
  <c r="M24" i="1"/>
  <c r="M25"/>
  <c r="M26"/>
  <c r="M27"/>
  <c r="N17" i="2"/>
  <c r="N16"/>
  <c r="L17"/>
  <c r="H17"/>
  <c r="L16"/>
  <c r="M16" s="1"/>
  <c r="J17"/>
  <c r="J16"/>
  <c r="K16"/>
  <c r="G17"/>
  <c r="G16"/>
  <c r="H16"/>
  <c r="J27" i="1"/>
  <c r="J26"/>
  <c r="J25"/>
  <c r="J24"/>
  <c r="I29"/>
  <c r="G27"/>
  <c r="G26"/>
  <c r="G25"/>
  <c r="G24"/>
  <c r="G16"/>
  <c r="H16" s="1"/>
  <c r="G15"/>
  <c r="H15" s="1"/>
  <c r="G14"/>
  <c r="H14" s="1"/>
  <c r="G13"/>
  <c r="H13" s="1"/>
  <c r="H9"/>
  <c r="I8"/>
  <c r="I6"/>
  <c r="I7"/>
  <c r="I5"/>
</calcChain>
</file>

<file path=xl/sharedStrings.xml><?xml version="1.0" encoding="utf-8"?>
<sst xmlns="http://schemas.openxmlformats.org/spreadsheetml/2006/main" count="68" uniqueCount="44">
  <si>
    <t>%M</t>
  </si>
  <si>
    <t>%G1</t>
  </si>
  <si>
    <t>%G2</t>
  </si>
  <si>
    <t>%S</t>
  </si>
  <si>
    <t>G1 exit rate</t>
  </si>
  <si>
    <t>S exit rate</t>
  </si>
  <si>
    <t>G2 exit rate</t>
  </si>
  <si>
    <t>M exit rate</t>
  </si>
  <si>
    <t>Exit Rates</t>
  </si>
  <si>
    <t>Actual Values</t>
  </si>
  <si>
    <t>Adj to 100%</t>
  </si>
  <si>
    <t>Untreated</t>
  </si>
  <si>
    <t>Nocodazole</t>
  </si>
  <si>
    <t>-------------------------------------------------------</t>
  </si>
  <si>
    <t>Time</t>
  </si>
  <si>
    <t>G1</t>
  </si>
  <si>
    <t>S</t>
  </si>
  <si>
    <t>G2</t>
  </si>
  <si>
    <t>M</t>
  </si>
  <si>
    <t>-------------</t>
  </si>
  <si>
    <t>-----------</t>
  </si>
  <si>
    <t>------------</t>
  </si>
  <si>
    <t>--------</t>
  </si>
  <si>
    <t>Actual Data</t>
  </si>
  <si>
    <t>Model</t>
  </si>
  <si>
    <t>46 hours</t>
  </si>
  <si>
    <t>Phase fractions*</t>
  </si>
  <si>
    <t>Notes</t>
  </si>
  <si>
    <t>*From Winlist</t>
  </si>
  <si>
    <t>Sum</t>
  </si>
  <si>
    <t xml:space="preserve"> Tc (hours)</t>
  </si>
  <si>
    <t>G1 = lower</t>
  </si>
  <si>
    <t>S = same</t>
  </si>
  <si>
    <t>G2 = higher</t>
  </si>
  <si>
    <t>M = higher</t>
  </si>
  <si>
    <t>Fold Change</t>
  </si>
  <si>
    <t>Using RC above</t>
  </si>
  <si>
    <t>SS Model, Untreated %</t>
  </si>
  <si>
    <t>Nocodazole k's</t>
  </si>
  <si>
    <t>Untreated k's</t>
  </si>
  <si>
    <t>j3k</t>
  </si>
  <si>
    <t>j2k</t>
  </si>
  <si>
    <t>j1k</t>
  </si>
  <si>
    <t>j0k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</si>
</sst>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2" borderId="0" xfId="0" applyFill="1"/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'Fit Data'!$H$13</c:f>
              <c:strCache>
                <c:ptCount val="1"/>
                <c:pt idx="0">
                  <c:v>Model</c:v>
                </c:pt>
              </c:strCache>
            </c:strRef>
          </c:tx>
          <c:cat>
            <c:numRef>
              <c:f>'Fit Data'!$G$16:$G$17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cat>
          <c:val>
            <c:numRef>
              <c:f>'Fit Data'!$I$16:$I$17</c:f>
              <c:numCache>
                <c:formatCode>General</c:formatCode>
                <c:ptCount val="2"/>
                <c:pt idx="0">
                  <c:v>3.16</c:v>
                </c:pt>
                <c:pt idx="1">
                  <c:v>8.6</c:v>
                </c:pt>
              </c:numCache>
            </c:numRef>
          </c:val>
        </c:ser>
        <c:ser>
          <c:idx val="1"/>
          <c:order val="1"/>
          <c:tx>
            <c:strRef>
              <c:f>'Fit Data'!$I$13</c:f>
              <c:strCache>
                <c:ptCount val="1"/>
                <c:pt idx="0">
                  <c:v>Actual Data</c:v>
                </c:pt>
              </c:strCache>
            </c:strRef>
          </c:tx>
          <c:val>
            <c:numRef>
              <c:f>'Fit Data'!$H$16:$H$17</c:f>
              <c:numCache>
                <c:formatCode>General</c:formatCode>
                <c:ptCount val="2"/>
                <c:pt idx="0">
                  <c:v>3.16</c:v>
                </c:pt>
                <c:pt idx="1">
                  <c:v>8.59</c:v>
                </c:pt>
              </c:numCache>
            </c:numRef>
          </c:val>
        </c:ser>
        <c:axId val="101176064"/>
        <c:axId val="101177600"/>
      </c:barChart>
      <c:catAx>
        <c:axId val="101176064"/>
        <c:scaling>
          <c:orientation val="minMax"/>
        </c:scaling>
        <c:axPos val="b"/>
        <c:numFmt formatCode="General" sourceLinked="1"/>
        <c:tickLblPos val="nextTo"/>
        <c:crossAx val="101177600"/>
        <c:crosses val="autoZero"/>
        <c:auto val="1"/>
        <c:lblAlgn val="ctr"/>
        <c:lblOffset val="100"/>
      </c:catAx>
      <c:valAx>
        <c:axId val="101177600"/>
        <c:scaling>
          <c:orientation val="minMax"/>
        </c:scaling>
        <c:axPos val="l"/>
        <c:majorGridlines/>
        <c:numFmt formatCode="General" sourceLinked="1"/>
        <c:tickLblPos val="nextTo"/>
        <c:crossAx val="101176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'Fit Data'!$H$13</c:f>
              <c:strCache>
                <c:ptCount val="1"/>
                <c:pt idx="0">
                  <c:v>Model</c:v>
                </c:pt>
              </c:strCache>
            </c:strRef>
          </c:tx>
          <c:cat>
            <c:numRef>
              <c:f>'Fit Data'!$G$16:$G$17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cat>
          <c:val>
            <c:numRef>
              <c:f>'Fit Data'!$J$16:$J$17</c:f>
              <c:numCache>
                <c:formatCode>General</c:formatCode>
                <c:ptCount val="2"/>
                <c:pt idx="0">
                  <c:v>49.64</c:v>
                </c:pt>
                <c:pt idx="1">
                  <c:v>35.47</c:v>
                </c:pt>
              </c:numCache>
            </c:numRef>
          </c:val>
        </c:ser>
        <c:ser>
          <c:idx val="1"/>
          <c:order val="1"/>
          <c:tx>
            <c:strRef>
              <c:f>'Fit Data'!$I$13</c:f>
              <c:strCache>
                <c:ptCount val="1"/>
                <c:pt idx="0">
                  <c:v>Actual Data</c:v>
                </c:pt>
              </c:strCache>
            </c:strRef>
          </c:tx>
          <c:val>
            <c:numRef>
              <c:f>'Fit Data'!$K$16:$K$17</c:f>
              <c:numCache>
                <c:formatCode>General</c:formatCode>
                <c:ptCount val="2"/>
                <c:pt idx="0">
                  <c:v>49.64</c:v>
                </c:pt>
                <c:pt idx="1">
                  <c:v>35.5</c:v>
                </c:pt>
              </c:numCache>
            </c:numRef>
          </c:val>
        </c:ser>
        <c:axId val="101210752"/>
        <c:axId val="101220736"/>
      </c:barChart>
      <c:catAx>
        <c:axId val="101210752"/>
        <c:scaling>
          <c:orientation val="minMax"/>
        </c:scaling>
        <c:axPos val="b"/>
        <c:numFmt formatCode="General" sourceLinked="1"/>
        <c:tickLblPos val="nextTo"/>
        <c:crossAx val="101220736"/>
        <c:crosses val="autoZero"/>
        <c:auto val="1"/>
        <c:lblAlgn val="ctr"/>
        <c:lblOffset val="100"/>
      </c:catAx>
      <c:valAx>
        <c:axId val="101220736"/>
        <c:scaling>
          <c:orientation val="minMax"/>
        </c:scaling>
        <c:axPos val="l"/>
        <c:majorGridlines/>
        <c:numFmt formatCode="General" sourceLinked="1"/>
        <c:tickLblPos val="nextTo"/>
        <c:crossAx val="101210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'Fit Data'!$H$13</c:f>
              <c:strCache>
                <c:ptCount val="1"/>
                <c:pt idx="0">
                  <c:v>Model</c:v>
                </c:pt>
              </c:strCache>
            </c:strRef>
          </c:tx>
          <c:cat>
            <c:numRef>
              <c:f>'Fit Data'!$G$16:$G$17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cat>
          <c:val>
            <c:numRef>
              <c:f>'Fit Data'!$L$16:$L$17</c:f>
              <c:numCache>
                <c:formatCode>General</c:formatCode>
                <c:ptCount val="2"/>
                <c:pt idx="0">
                  <c:v>24.98</c:v>
                </c:pt>
                <c:pt idx="1">
                  <c:v>24.47</c:v>
                </c:pt>
              </c:numCache>
            </c:numRef>
          </c:val>
        </c:ser>
        <c:ser>
          <c:idx val="1"/>
          <c:order val="1"/>
          <c:tx>
            <c:strRef>
              <c:f>'Fit Data'!$I$13</c:f>
              <c:strCache>
                <c:ptCount val="1"/>
                <c:pt idx="0">
                  <c:v>Actual Data</c:v>
                </c:pt>
              </c:strCache>
            </c:strRef>
          </c:tx>
          <c:val>
            <c:numRef>
              <c:f>'Fit Data'!$M$16:$M$17</c:f>
              <c:numCache>
                <c:formatCode>General</c:formatCode>
                <c:ptCount val="2"/>
                <c:pt idx="0">
                  <c:v>24.98</c:v>
                </c:pt>
                <c:pt idx="1">
                  <c:v>24.7</c:v>
                </c:pt>
              </c:numCache>
            </c:numRef>
          </c:val>
        </c:ser>
        <c:axId val="101257984"/>
        <c:axId val="101259520"/>
      </c:barChart>
      <c:catAx>
        <c:axId val="101257984"/>
        <c:scaling>
          <c:orientation val="minMax"/>
        </c:scaling>
        <c:axPos val="b"/>
        <c:numFmt formatCode="General" sourceLinked="1"/>
        <c:tickLblPos val="nextTo"/>
        <c:crossAx val="101259520"/>
        <c:crosses val="autoZero"/>
        <c:auto val="1"/>
        <c:lblAlgn val="ctr"/>
        <c:lblOffset val="100"/>
      </c:catAx>
      <c:valAx>
        <c:axId val="101259520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01257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'Fit Data'!$H$13</c:f>
              <c:strCache>
                <c:ptCount val="1"/>
                <c:pt idx="0">
                  <c:v>Model</c:v>
                </c:pt>
              </c:strCache>
            </c:strRef>
          </c:tx>
          <c:cat>
            <c:numRef>
              <c:f>'Fit Data'!$G$16:$G$17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cat>
          <c:val>
            <c:numRef>
              <c:f>'Fit Data'!$N$16:$N$17</c:f>
              <c:numCache>
                <c:formatCode>General</c:formatCode>
                <c:ptCount val="2"/>
                <c:pt idx="0">
                  <c:v>22.21</c:v>
                </c:pt>
                <c:pt idx="1">
                  <c:v>31.46</c:v>
                </c:pt>
              </c:numCache>
            </c:numRef>
          </c:val>
        </c:ser>
        <c:ser>
          <c:idx val="1"/>
          <c:order val="1"/>
          <c:tx>
            <c:strRef>
              <c:f>'Fit Data'!$I$13</c:f>
              <c:strCache>
                <c:ptCount val="1"/>
                <c:pt idx="0">
                  <c:v>Actual Data</c:v>
                </c:pt>
              </c:strCache>
            </c:strRef>
          </c:tx>
          <c:val>
            <c:numRef>
              <c:f>'Fit Data'!$O$16:$O$17</c:f>
              <c:numCache>
                <c:formatCode>General</c:formatCode>
                <c:ptCount val="2"/>
                <c:pt idx="0">
                  <c:v>22.21</c:v>
                </c:pt>
                <c:pt idx="1">
                  <c:v>31.3</c:v>
                </c:pt>
              </c:numCache>
            </c:numRef>
          </c:val>
        </c:ser>
        <c:axId val="101288576"/>
        <c:axId val="101298560"/>
      </c:barChart>
      <c:catAx>
        <c:axId val="101288576"/>
        <c:scaling>
          <c:orientation val="minMax"/>
        </c:scaling>
        <c:axPos val="b"/>
        <c:numFmt formatCode="General" sourceLinked="1"/>
        <c:tickLblPos val="nextTo"/>
        <c:crossAx val="101298560"/>
        <c:crosses val="autoZero"/>
        <c:auto val="1"/>
        <c:lblAlgn val="ctr"/>
        <c:lblOffset val="100"/>
      </c:catAx>
      <c:valAx>
        <c:axId val="101298560"/>
        <c:scaling>
          <c:orientation val="minMax"/>
        </c:scaling>
        <c:axPos val="l"/>
        <c:majorGridlines/>
        <c:numFmt formatCode="General" sourceLinked="1"/>
        <c:tickLblPos val="nextTo"/>
        <c:crossAx val="101288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6</xdr:row>
      <xdr:rowOff>28575</xdr:rowOff>
    </xdr:from>
    <xdr:to>
      <xdr:col>17</xdr:col>
      <xdr:colOff>381000</xdr:colOff>
      <xdr:row>10</xdr:row>
      <xdr:rowOff>85725</xdr:rowOff>
    </xdr:to>
    <xdr:sp macro="" textlink="">
      <xdr:nvSpPr>
        <xdr:cNvPr id="2" name="TextBox 1"/>
        <xdr:cNvSpPr txBox="1"/>
      </xdr:nvSpPr>
      <xdr:spPr>
        <a:xfrm>
          <a:off x="7667625" y="1171575"/>
          <a:ext cx="40290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For steady state,</a:t>
          </a:r>
          <a:r>
            <a:rPr lang="en-US" sz="1100" baseline="0"/>
            <a:t> the exit rate is equal to the reciprocal of the percentage of cells in a particular phase with a one to one stoichiometry between M and G1.</a:t>
          </a:r>
          <a:endParaRPr lang="en-US" sz="1100"/>
        </a:p>
      </xdr:txBody>
    </xdr:sp>
    <xdr:clientData/>
  </xdr:twoCellAnchor>
  <xdr:twoCellAnchor editAs="oneCell">
    <xdr:from>
      <xdr:col>10</xdr:col>
      <xdr:colOff>457201</xdr:colOff>
      <xdr:row>10</xdr:row>
      <xdr:rowOff>38105</xdr:rowOff>
    </xdr:from>
    <xdr:to>
      <xdr:col>14</xdr:col>
      <xdr:colOff>123825</xdr:colOff>
      <xdr:row>19</xdr:row>
      <xdr:rowOff>187461</xdr:rowOff>
    </xdr:to>
    <xdr:pic>
      <xdr:nvPicPr>
        <xdr:cNvPr id="3" name="Picture 2" descr="Pic for PPT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2672" t="23665" r="7827" b="8103"/>
        <a:stretch>
          <a:fillRect/>
        </a:stretch>
      </xdr:blipFill>
      <xdr:spPr>
        <a:xfrm>
          <a:off x="8496301" y="1943105"/>
          <a:ext cx="2590799" cy="186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</xdr:row>
      <xdr:rowOff>161926</xdr:rowOff>
    </xdr:from>
    <xdr:to>
      <xdr:col>14</xdr:col>
      <xdr:colOff>152400</xdr:colOff>
      <xdr:row>7</xdr:row>
      <xdr:rowOff>66676</xdr:rowOff>
    </xdr:to>
    <xdr:sp macro="" textlink="">
      <xdr:nvSpPr>
        <xdr:cNvPr id="2" name="TextBox 1"/>
        <xdr:cNvSpPr txBox="1"/>
      </xdr:nvSpPr>
      <xdr:spPr>
        <a:xfrm>
          <a:off x="5257800" y="352426"/>
          <a:ext cx="34290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Model from Jdesigner using Untreated Phase fractions</a:t>
          </a:r>
          <a:r>
            <a:rPr lang="en-US"/>
            <a:t>  to obtain estimates</a:t>
          </a:r>
          <a:r>
            <a:rPr lang="en-US" baseline="0"/>
            <a:t> of steady state rates, then using uniform version of these modified by the cell cycle time to obtain the correct number at 3 hours for mitotic cells when the link from M to G1 is broken. (set to 0)</a:t>
          </a:r>
          <a:endParaRPr lang="en-US" sz="1100"/>
        </a:p>
      </xdr:txBody>
    </xdr:sp>
    <xdr:clientData/>
  </xdr:twoCellAnchor>
  <xdr:twoCellAnchor>
    <xdr:from>
      <xdr:col>22</xdr:col>
      <xdr:colOff>552450</xdr:colOff>
      <xdr:row>16</xdr:row>
      <xdr:rowOff>142875</xdr:rowOff>
    </xdr:from>
    <xdr:to>
      <xdr:col>30</xdr:col>
      <xdr:colOff>247650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114300</xdr:colOff>
      <xdr:row>1</xdr:row>
      <xdr:rowOff>142875</xdr:rowOff>
    </xdr:from>
    <xdr:to>
      <xdr:col>22</xdr:col>
      <xdr:colOff>419100</xdr:colOff>
      <xdr:row>16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552450</xdr:colOff>
      <xdr:row>1</xdr:row>
      <xdr:rowOff>142875</xdr:rowOff>
    </xdr:from>
    <xdr:to>
      <xdr:col>30</xdr:col>
      <xdr:colOff>247650</xdr:colOff>
      <xdr:row>16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142875</xdr:colOff>
      <xdr:row>16</xdr:row>
      <xdr:rowOff>133350</xdr:rowOff>
    </xdr:from>
    <xdr:to>
      <xdr:col>22</xdr:col>
      <xdr:colOff>447675</xdr:colOff>
      <xdr:row>31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F4:M29"/>
  <sheetViews>
    <sheetView tabSelected="1" workbookViewId="0">
      <selection activeCell="T27" sqref="T27"/>
    </sheetView>
  </sheetViews>
  <sheetFormatPr defaultRowHeight="15"/>
  <cols>
    <col min="6" max="6" width="12.85546875" customWidth="1"/>
    <col min="7" max="7" width="11.85546875" customWidth="1"/>
    <col min="8" max="8" width="19.140625" customWidth="1"/>
    <col min="9" max="9" width="16.85546875" customWidth="1"/>
    <col min="10" max="10" width="14.140625" customWidth="1"/>
    <col min="12" max="12" width="12.85546875" customWidth="1"/>
    <col min="13" max="13" width="12.7109375" customWidth="1"/>
  </cols>
  <sheetData>
    <row r="4" spans="6:12">
      <c r="H4" s="9" t="s">
        <v>26</v>
      </c>
      <c r="I4" s="1" t="s">
        <v>8</v>
      </c>
      <c r="L4" s="4" t="s">
        <v>27</v>
      </c>
    </row>
    <row r="5" spans="6:12">
      <c r="F5" s="7" t="s">
        <v>1</v>
      </c>
      <c r="G5" s="1">
        <v>1</v>
      </c>
      <c r="H5" s="5">
        <v>0.49640000000000001</v>
      </c>
      <c r="I5" s="10">
        <f>G5/H5</f>
        <v>2.0145044319097503</v>
      </c>
      <c r="J5" s="3" t="s">
        <v>4</v>
      </c>
      <c r="L5" t="s">
        <v>28</v>
      </c>
    </row>
    <row r="6" spans="6:12">
      <c r="F6" s="7" t="s">
        <v>3</v>
      </c>
      <c r="G6" s="1">
        <v>1</v>
      </c>
      <c r="H6" s="5">
        <v>0.24979999999999999</v>
      </c>
      <c r="I6" s="10">
        <f>G6/H6</f>
        <v>4.0032025620496396</v>
      </c>
      <c r="J6" s="3" t="s">
        <v>5</v>
      </c>
    </row>
    <row r="7" spans="6:12">
      <c r="F7" s="7" t="s">
        <v>2</v>
      </c>
      <c r="G7" s="1">
        <v>1</v>
      </c>
      <c r="H7" s="5">
        <v>0.22209999999999999</v>
      </c>
      <c r="I7" s="10">
        <f>G7/H7</f>
        <v>4.5024763619990997</v>
      </c>
      <c r="J7" s="3" t="s">
        <v>6</v>
      </c>
    </row>
    <row r="8" spans="6:12">
      <c r="F8" s="7" t="s">
        <v>0</v>
      </c>
      <c r="G8" s="1">
        <v>1</v>
      </c>
      <c r="H8" s="5">
        <v>3.1600000000000003E-2</v>
      </c>
      <c r="I8" s="10">
        <f>G8/H8</f>
        <v>31.645569620253163</v>
      </c>
      <c r="J8" s="3" t="s">
        <v>7</v>
      </c>
    </row>
    <row r="9" spans="6:12">
      <c r="F9" t="s">
        <v>29</v>
      </c>
      <c r="H9" s="2">
        <f>SUM(H5:H8)</f>
        <v>0.9998999999999999</v>
      </c>
      <c r="I9" s="1"/>
    </row>
    <row r="10" spans="6:12">
      <c r="I10" s="1"/>
    </row>
    <row r="11" spans="6:12">
      <c r="I11" s="1"/>
    </row>
    <row r="12" spans="6:12">
      <c r="F12" s="9" t="s">
        <v>30</v>
      </c>
      <c r="G12" s="9">
        <v>18</v>
      </c>
      <c r="H12" s="8" t="s">
        <v>39</v>
      </c>
      <c r="I12" s="9" t="s">
        <v>38</v>
      </c>
    </row>
    <row r="13" spans="6:12">
      <c r="F13" s="1">
        <v>1</v>
      </c>
      <c r="G13" s="1">
        <f>H5*G$12</f>
        <v>8.9352</v>
      </c>
      <c r="H13" s="5">
        <f t="shared" ref="H13:H15" si="0">F13/G13</f>
        <v>0.11191691288387501</v>
      </c>
      <c r="I13" s="1">
        <v>0.112</v>
      </c>
      <c r="J13" t="s">
        <v>43</v>
      </c>
    </row>
    <row r="14" spans="6:12">
      <c r="F14" s="1">
        <v>1</v>
      </c>
      <c r="G14" s="1">
        <f>H6*G$12</f>
        <v>4.4963999999999995</v>
      </c>
      <c r="H14" s="5">
        <f t="shared" si="0"/>
        <v>0.22240014233609112</v>
      </c>
      <c r="I14" s="1">
        <v>0.19500000000000001</v>
      </c>
      <c r="J14" t="s">
        <v>42</v>
      </c>
    </row>
    <row r="15" spans="6:12">
      <c r="F15" s="1">
        <v>1</v>
      </c>
      <c r="G15" s="1">
        <f>H7*G$12</f>
        <v>3.9977999999999998</v>
      </c>
      <c r="H15" s="5">
        <f t="shared" si="0"/>
        <v>0.25013757566661665</v>
      </c>
      <c r="I15" s="1">
        <v>6.7000000000000004E-2</v>
      </c>
      <c r="J15" t="s">
        <v>41</v>
      </c>
    </row>
    <row r="16" spans="6:12">
      <c r="F16" s="1">
        <v>1</v>
      </c>
      <c r="G16" s="1">
        <f>H8*G$12</f>
        <v>0.56880000000000008</v>
      </c>
      <c r="H16" s="5">
        <f t="shared" ref="H16" si="1">F16/G16</f>
        <v>1.7580872011251756</v>
      </c>
      <c r="I16" s="1">
        <v>0</v>
      </c>
      <c r="J16" t="s">
        <v>40</v>
      </c>
    </row>
    <row r="22" spans="6:13">
      <c r="F22" s="12" t="s">
        <v>11</v>
      </c>
      <c r="G22" s="12"/>
      <c r="H22" s="4" t="s">
        <v>37</v>
      </c>
      <c r="I22" s="12" t="s">
        <v>12</v>
      </c>
      <c r="J22" s="12"/>
    </row>
    <row r="23" spans="6:13">
      <c r="F23" s="1" t="s">
        <v>9</v>
      </c>
      <c r="G23" s="1" t="s">
        <v>10</v>
      </c>
      <c r="I23" s="1" t="s">
        <v>9</v>
      </c>
      <c r="J23" s="1" t="s">
        <v>10</v>
      </c>
      <c r="L23" s="13" t="s">
        <v>27</v>
      </c>
      <c r="M23" s="13" t="s">
        <v>35</v>
      </c>
    </row>
    <row r="24" spans="6:13">
      <c r="F24" s="14">
        <v>0.50749999999999995</v>
      </c>
      <c r="G24" s="14">
        <f>F24/F$29</f>
        <v>0.49642961948547387</v>
      </c>
      <c r="H24" s="14">
        <v>0.48110000000000003</v>
      </c>
      <c r="I24" s="1">
        <v>0.39029999999999998</v>
      </c>
      <c r="J24" s="11">
        <f>I24/I$29</f>
        <v>0.35510872532071697</v>
      </c>
      <c r="L24" t="s">
        <v>31</v>
      </c>
      <c r="M24">
        <f>J24/G24</f>
        <v>0.71532541851304232</v>
      </c>
    </row>
    <row r="25" spans="6:13">
      <c r="F25" s="14">
        <v>0.25540000000000002</v>
      </c>
      <c r="G25" s="14">
        <f>F25/F$29</f>
        <v>0.24982881737259124</v>
      </c>
      <c r="H25" s="14">
        <v>0.25740000000000002</v>
      </c>
      <c r="I25" s="1">
        <v>0.27110000000000001</v>
      </c>
      <c r="J25" s="10">
        <f>I25/I$29</f>
        <v>0.24665635519970885</v>
      </c>
      <c r="L25" t="s">
        <v>32</v>
      </c>
      <c r="M25">
        <f>J25/G25</f>
        <v>0.98730145622812193</v>
      </c>
    </row>
    <row r="26" spans="6:13">
      <c r="F26" s="14">
        <v>0.2271</v>
      </c>
      <c r="G26" s="14">
        <f>F26/F$29</f>
        <v>0.22214614105448499</v>
      </c>
      <c r="H26" s="14">
        <v>0.22889999999999999</v>
      </c>
      <c r="I26" s="1">
        <v>0.34360000000000002</v>
      </c>
      <c r="J26" s="10">
        <f>I26/I$29</f>
        <v>0.31261941588572473</v>
      </c>
      <c r="L26" t="s">
        <v>33</v>
      </c>
      <c r="M26">
        <f>J26/G26</f>
        <v>1.4072691715542773</v>
      </c>
    </row>
    <row r="27" spans="6:13">
      <c r="F27" s="14">
        <v>3.2300000000000002E-2</v>
      </c>
      <c r="G27" s="14">
        <f>F27/F$29</f>
        <v>3.1595422087449872E-2</v>
      </c>
      <c r="H27" s="14">
        <v>0.32500000000000001</v>
      </c>
      <c r="I27" s="1">
        <v>9.4100000000000003E-2</v>
      </c>
      <c r="J27" s="10">
        <f>I27/I$29</f>
        <v>8.5615503593849521E-2</v>
      </c>
      <c r="L27" t="s">
        <v>34</v>
      </c>
      <c r="M27">
        <f>J27/G27</f>
        <v>2.7097439419192679</v>
      </c>
    </row>
    <row r="28" spans="6:13">
      <c r="F28" s="1"/>
      <c r="G28" s="1"/>
      <c r="I28" s="1"/>
      <c r="J28" s="1"/>
    </row>
    <row r="29" spans="6:13">
      <c r="F29" s="1">
        <v>1.0223</v>
      </c>
      <c r="G29" s="1"/>
      <c r="H29" t="s">
        <v>36</v>
      </c>
      <c r="I29" s="1">
        <f>SUM(I24:I27)</f>
        <v>1.0991</v>
      </c>
      <c r="J29" s="1"/>
    </row>
  </sheetData>
  <mergeCells count="2">
    <mergeCell ref="F22:G22"/>
    <mergeCell ref="I22:J2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O38"/>
  <sheetViews>
    <sheetView workbookViewId="0">
      <selection activeCell="I41" sqref="I41"/>
    </sheetView>
  </sheetViews>
  <sheetFormatPr defaultRowHeight="15"/>
  <sheetData>
    <row r="2" spans="2:15">
      <c r="B2" t="s">
        <v>25</v>
      </c>
    </row>
    <row r="3" spans="2:15">
      <c r="B3" t="s">
        <v>14</v>
      </c>
      <c r="C3" t="s">
        <v>15</v>
      </c>
      <c r="D3" t="s">
        <v>16</v>
      </c>
      <c r="E3" t="s">
        <v>17</v>
      </c>
      <c r="F3" t="s">
        <v>18</v>
      </c>
    </row>
    <row r="4" spans="2:15">
      <c r="B4" t="s">
        <v>19</v>
      </c>
      <c r="C4" t="s">
        <v>20</v>
      </c>
      <c r="D4" t="s">
        <v>20</v>
      </c>
      <c r="E4" t="s">
        <v>21</v>
      </c>
      <c r="F4" t="s">
        <v>22</v>
      </c>
      <c r="I4" t="s">
        <v>11</v>
      </c>
    </row>
    <row r="5" spans="2:15">
      <c r="B5">
        <v>0</v>
      </c>
      <c r="C5">
        <v>49.64</v>
      </c>
      <c r="D5">
        <v>24.98</v>
      </c>
      <c r="E5">
        <v>22.21</v>
      </c>
      <c r="F5">
        <v>3.16</v>
      </c>
    </row>
    <row r="6" spans="2:15">
      <c r="B6">
        <v>0.13</v>
      </c>
      <c r="C6">
        <v>49.39</v>
      </c>
      <c r="D6">
        <v>24.98</v>
      </c>
      <c r="E6">
        <v>22.21</v>
      </c>
      <c r="F6">
        <v>3.42</v>
      </c>
    </row>
    <row r="7" spans="2:15">
      <c r="B7">
        <v>0.25</v>
      </c>
      <c r="C7">
        <v>49.13</v>
      </c>
      <c r="D7">
        <v>24.98</v>
      </c>
      <c r="E7">
        <v>22.21</v>
      </c>
      <c r="F7">
        <v>3.67</v>
      </c>
    </row>
    <row r="8" spans="2:15">
      <c r="B8">
        <v>0.38</v>
      </c>
      <c r="C8">
        <v>48.88</v>
      </c>
      <c r="D8">
        <v>24.97</v>
      </c>
      <c r="E8">
        <v>22.21</v>
      </c>
      <c r="F8">
        <v>3.93</v>
      </c>
    </row>
    <row r="9" spans="2:15">
      <c r="B9">
        <v>0.5</v>
      </c>
      <c r="C9">
        <v>48.63</v>
      </c>
      <c r="D9">
        <v>24.97</v>
      </c>
      <c r="E9">
        <v>22.21</v>
      </c>
      <c r="F9">
        <v>4.18</v>
      </c>
    </row>
    <row r="10" spans="2:15">
      <c r="B10">
        <v>0.63</v>
      </c>
      <c r="C10">
        <v>48.38</v>
      </c>
      <c r="D10">
        <v>24.96</v>
      </c>
      <c r="E10">
        <v>22.21</v>
      </c>
      <c r="F10">
        <v>4.4400000000000004</v>
      </c>
    </row>
    <row r="11" spans="2:15">
      <c r="B11">
        <v>0.75</v>
      </c>
      <c r="C11">
        <v>48.13</v>
      </c>
      <c r="D11">
        <v>24.96</v>
      </c>
      <c r="E11">
        <v>22.21</v>
      </c>
      <c r="F11">
        <v>4.6900000000000004</v>
      </c>
    </row>
    <row r="12" spans="2:15">
      <c r="B12">
        <v>0.88</v>
      </c>
      <c r="C12">
        <v>47.89</v>
      </c>
      <c r="D12">
        <v>24.95</v>
      </c>
      <c r="E12">
        <v>22.21</v>
      </c>
      <c r="F12">
        <v>4.95</v>
      </c>
    </row>
    <row r="13" spans="2:15">
      <c r="B13">
        <v>1</v>
      </c>
      <c r="C13">
        <v>47.64</v>
      </c>
      <c r="D13">
        <v>24.94</v>
      </c>
      <c r="E13">
        <v>22.21</v>
      </c>
      <c r="F13">
        <v>5.2</v>
      </c>
      <c r="H13" t="s">
        <v>24</v>
      </c>
      <c r="I13" s="6" t="s">
        <v>23</v>
      </c>
      <c r="J13" t="s">
        <v>24</v>
      </c>
      <c r="K13" s="6" t="s">
        <v>23</v>
      </c>
      <c r="L13" t="s">
        <v>24</v>
      </c>
      <c r="M13" s="6" t="s">
        <v>23</v>
      </c>
      <c r="N13" t="s">
        <v>24</v>
      </c>
      <c r="O13" s="6" t="s">
        <v>23</v>
      </c>
    </row>
    <row r="14" spans="2:15">
      <c r="B14">
        <v>1.1299999999999999</v>
      </c>
      <c r="C14">
        <v>47.4</v>
      </c>
      <c r="D14">
        <v>24.93</v>
      </c>
      <c r="E14">
        <v>22.21</v>
      </c>
      <c r="F14">
        <v>5.46</v>
      </c>
      <c r="I14" s="6"/>
      <c r="K14" s="6"/>
      <c r="M14" s="6"/>
      <c r="O14" s="6"/>
    </row>
    <row r="15" spans="2:15">
      <c r="B15">
        <v>1.25</v>
      </c>
      <c r="C15">
        <v>47.15</v>
      </c>
      <c r="D15">
        <v>24.92</v>
      </c>
      <c r="E15">
        <v>22.21</v>
      </c>
      <c r="F15">
        <v>5.71</v>
      </c>
      <c r="H15" t="s">
        <v>18</v>
      </c>
      <c r="I15" s="6"/>
      <c r="J15" t="s">
        <v>15</v>
      </c>
      <c r="K15" s="6"/>
      <c r="L15" t="s">
        <v>16</v>
      </c>
      <c r="M15" s="6"/>
      <c r="N15" t="s">
        <v>17</v>
      </c>
      <c r="O15" s="6"/>
    </row>
    <row r="16" spans="2:15">
      <c r="B16">
        <v>1.38</v>
      </c>
      <c r="C16">
        <v>46.91</v>
      </c>
      <c r="D16">
        <v>24.9</v>
      </c>
      <c r="E16">
        <v>22.21</v>
      </c>
      <c r="F16">
        <v>5.97</v>
      </c>
      <c r="G16">
        <f>B5</f>
        <v>0</v>
      </c>
      <c r="H16">
        <f>F5</f>
        <v>3.16</v>
      </c>
      <c r="I16" s="6">
        <v>3.16</v>
      </c>
      <c r="J16">
        <f>C5</f>
        <v>49.64</v>
      </c>
      <c r="K16" s="6">
        <f>C5</f>
        <v>49.64</v>
      </c>
      <c r="L16">
        <f>D34</f>
        <v>24.98</v>
      </c>
      <c r="M16" s="6">
        <f>L16</f>
        <v>24.98</v>
      </c>
      <c r="N16">
        <f>E34</f>
        <v>22.21</v>
      </c>
      <c r="O16" s="6">
        <v>22.21</v>
      </c>
    </row>
    <row r="17" spans="2:15">
      <c r="B17">
        <v>1.5</v>
      </c>
      <c r="C17">
        <v>46.67</v>
      </c>
      <c r="D17">
        <v>24.89</v>
      </c>
      <c r="E17">
        <v>22.21</v>
      </c>
      <c r="F17">
        <v>6.22</v>
      </c>
      <c r="G17">
        <f>B29</f>
        <v>3</v>
      </c>
      <c r="H17">
        <f>F38</f>
        <v>8.59</v>
      </c>
      <c r="I17" s="6">
        <v>8.6</v>
      </c>
      <c r="J17">
        <f>C38</f>
        <v>35.47</v>
      </c>
      <c r="K17" s="6">
        <v>35.5</v>
      </c>
      <c r="L17">
        <f>D38</f>
        <v>24.47</v>
      </c>
      <c r="M17" s="6">
        <v>24.7</v>
      </c>
      <c r="N17">
        <f>E38</f>
        <v>31.46</v>
      </c>
      <c r="O17" s="6">
        <v>31.3</v>
      </c>
    </row>
    <row r="18" spans="2:15">
      <c r="B18">
        <v>1.63</v>
      </c>
      <c r="C18">
        <v>46.43</v>
      </c>
      <c r="D18">
        <v>24.87</v>
      </c>
      <c r="E18">
        <v>22.21</v>
      </c>
      <c r="F18">
        <v>6.48</v>
      </c>
    </row>
    <row r="19" spans="2:15">
      <c r="B19">
        <v>1.75</v>
      </c>
      <c r="C19">
        <v>46.2</v>
      </c>
      <c r="D19">
        <v>24.86</v>
      </c>
      <c r="E19">
        <v>22.2</v>
      </c>
      <c r="F19">
        <v>6.73</v>
      </c>
    </row>
    <row r="20" spans="2:15">
      <c r="B20">
        <v>1.88</v>
      </c>
      <c r="C20">
        <v>45.96</v>
      </c>
      <c r="D20">
        <v>24.84</v>
      </c>
      <c r="E20">
        <v>22.2</v>
      </c>
      <c r="F20">
        <v>6.99</v>
      </c>
    </row>
    <row r="21" spans="2:15">
      <c r="B21">
        <v>2</v>
      </c>
      <c r="C21">
        <v>45.72</v>
      </c>
      <c r="D21">
        <v>24.82</v>
      </c>
      <c r="E21">
        <v>22.2</v>
      </c>
      <c r="F21">
        <v>7.24</v>
      </c>
    </row>
    <row r="22" spans="2:15">
      <c r="B22">
        <v>2.13</v>
      </c>
      <c r="C22">
        <v>45.49</v>
      </c>
      <c r="D22">
        <v>24.8</v>
      </c>
      <c r="E22">
        <v>22.2</v>
      </c>
      <c r="F22">
        <v>7.5</v>
      </c>
    </row>
    <row r="23" spans="2:15">
      <c r="B23">
        <v>2.25</v>
      </c>
      <c r="C23">
        <v>45.26</v>
      </c>
      <c r="D23">
        <v>24.78</v>
      </c>
      <c r="E23">
        <v>22.2</v>
      </c>
      <c r="F23">
        <v>7.75</v>
      </c>
    </row>
    <row r="24" spans="2:15">
      <c r="B24">
        <v>2.38</v>
      </c>
      <c r="C24">
        <v>45.02</v>
      </c>
      <c r="D24">
        <v>24.76</v>
      </c>
      <c r="E24">
        <v>22.2</v>
      </c>
      <c r="F24">
        <v>8.01</v>
      </c>
    </row>
    <row r="25" spans="2:15">
      <c r="B25">
        <v>2.5</v>
      </c>
      <c r="C25">
        <v>44.79</v>
      </c>
      <c r="D25">
        <v>24.74</v>
      </c>
      <c r="E25">
        <v>22.19</v>
      </c>
      <c r="F25">
        <v>8.26</v>
      </c>
    </row>
    <row r="26" spans="2:15">
      <c r="B26">
        <v>2.63</v>
      </c>
      <c r="C26">
        <v>44.56</v>
      </c>
      <c r="D26">
        <v>24.72</v>
      </c>
      <c r="E26">
        <v>22.19</v>
      </c>
      <c r="F26">
        <v>8.52</v>
      </c>
    </row>
    <row r="27" spans="2:15">
      <c r="B27">
        <v>2.75</v>
      </c>
      <c r="C27">
        <v>44.34</v>
      </c>
      <c r="D27">
        <v>24.69</v>
      </c>
      <c r="E27">
        <v>22.19</v>
      </c>
      <c r="F27">
        <v>8.77</v>
      </c>
    </row>
    <row r="28" spans="2:15">
      <c r="B28">
        <v>2.88</v>
      </c>
      <c r="C28">
        <v>44.11</v>
      </c>
      <c r="D28">
        <v>24.67</v>
      </c>
      <c r="E28">
        <v>22.19</v>
      </c>
      <c r="F28">
        <v>9.0299999999999994</v>
      </c>
    </row>
    <row r="29" spans="2:15">
      <c r="B29">
        <v>3</v>
      </c>
      <c r="C29">
        <v>43.88</v>
      </c>
      <c r="D29">
        <v>24.64</v>
      </c>
      <c r="E29">
        <v>22.18</v>
      </c>
      <c r="F29">
        <v>9.2799999999999994</v>
      </c>
    </row>
    <row r="31" spans="2:15">
      <c r="B31">
        <v>18</v>
      </c>
    </row>
    <row r="32" spans="2:15">
      <c r="B32" t="s">
        <v>14</v>
      </c>
      <c r="C32" t="s">
        <v>15</v>
      </c>
      <c r="D32" t="s">
        <v>16</v>
      </c>
      <c r="E32" t="s">
        <v>17</v>
      </c>
      <c r="F32" t="s">
        <v>18</v>
      </c>
    </row>
    <row r="33" spans="2:6">
      <c r="B33" t="s">
        <v>13</v>
      </c>
      <c r="C33" t="s">
        <v>20</v>
      </c>
      <c r="D33" t="s">
        <v>20</v>
      </c>
      <c r="E33" t="s">
        <v>21</v>
      </c>
      <c r="F33" t="s">
        <v>22</v>
      </c>
    </row>
    <row r="34" spans="2:6">
      <c r="B34">
        <v>0</v>
      </c>
      <c r="C34">
        <v>49.64</v>
      </c>
      <c r="D34">
        <v>24.98</v>
      </c>
      <c r="E34">
        <v>22.21</v>
      </c>
      <c r="F34">
        <v>3.16</v>
      </c>
    </row>
    <row r="35" spans="2:6">
      <c r="B35">
        <v>0.75</v>
      </c>
      <c r="C35">
        <v>45.64</v>
      </c>
      <c r="D35">
        <v>25.3</v>
      </c>
      <c r="E35">
        <v>24.71</v>
      </c>
      <c r="F35">
        <v>4.34</v>
      </c>
    </row>
    <row r="36" spans="2:6">
      <c r="B36">
        <v>1.5</v>
      </c>
      <c r="C36">
        <v>41.96</v>
      </c>
      <c r="D36">
        <v>25.27</v>
      </c>
      <c r="E36">
        <v>27.11</v>
      </c>
      <c r="F36">
        <v>5.64</v>
      </c>
    </row>
    <row r="37" spans="2:6">
      <c r="B37">
        <v>2.25</v>
      </c>
      <c r="C37">
        <v>38.58</v>
      </c>
      <c r="D37">
        <v>24.98</v>
      </c>
      <c r="E37">
        <v>29.37</v>
      </c>
      <c r="F37">
        <v>7.06</v>
      </c>
    </row>
    <row r="38" spans="2:6">
      <c r="B38">
        <v>3</v>
      </c>
      <c r="C38">
        <v>35.47</v>
      </c>
      <c r="D38">
        <v>24.47</v>
      </c>
      <c r="E38">
        <v>31.46</v>
      </c>
      <c r="F38">
        <v>8.59</v>
      </c>
    </row>
  </sheetData>
  <autoFilter ref="B3:B29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Primary Setup</vt:lpstr>
      <vt:lpstr>Fit Data</vt:lpstr>
      <vt:lpstr>Sheet3</vt:lpstr>
    </vt:vector>
  </TitlesOfParts>
  <Company>Case Western Reserve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jwj</dc:creator>
  <cp:lastModifiedBy>jwj</cp:lastModifiedBy>
  <dcterms:created xsi:type="dcterms:W3CDTF">2010-03-31T17:38:39Z</dcterms:created>
  <dcterms:modified xsi:type="dcterms:W3CDTF">2010-04-03T23:43:38Z</dcterms:modified>
</cp:coreProperties>
</file>